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0" windowHeight="8310" tabRatio="772"/>
  </bookViews>
  <sheets>
    <sheet name="40500" sheetId="34" r:id="rId1"/>
  </sheets>
  <calcPr calcId="145621"/>
</workbook>
</file>

<file path=xl/calcChain.xml><?xml version="1.0" encoding="utf-8"?>
<calcChain xmlns="http://schemas.openxmlformats.org/spreadsheetml/2006/main">
  <c r="C2" i="34" l="1"/>
  <c r="C5" i="34" s="1"/>
  <c r="E5" i="34" s="1"/>
  <c r="B24" i="34"/>
  <c r="C7" i="34" l="1"/>
  <c r="E7" i="34"/>
  <c r="E2" i="34"/>
  <c r="C6" i="34"/>
  <c r="E6" i="34" s="1"/>
  <c r="C4" i="34"/>
  <c r="E4" i="34" s="1"/>
  <c r="C3" i="34"/>
  <c r="E3" i="34" s="1"/>
  <c r="C8" i="34"/>
  <c r="E8" i="34" s="1"/>
  <c r="E10" i="34" l="1"/>
  <c r="E11" i="34" s="1"/>
  <c r="B14" i="34" s="1"/>
  <c r="B17" i="34" s="1"/>
  <c r="B18" i="34" s="1"/>
  <c r="B25" i="34" s="1"/>
</calcChain>
</file>

<file path=xl/sharedStrings.xml><?xml version="1.0" encoding="utf-8"?>
<sst xmlns="http://schemas.openxmlformats.org/spreadsheetml/2006/main" count="26" uniqueCount="26">
  <si>
    <t>Солод</t>
  </si>
  <si>
    <t>Хмель</t>
  </si>
  <si>
    <t>Дрожжи</t>
  </si>
  <si>
    <t>Моющие средства (Катрил Хлор, РомФос А, Катрил Дез, Кислота молочная)</t>
  </si>
  <si>
    <t>Вода</t>
  </si>
  <si>
    <t>Заработная плата*</t>
  </si>
  <si>
    <t>Электроэнергия*</t>
  </si>
  <si>
    <t>расход на 1кг</t>
  </si>
  <si>
    <t>Цена руб/кг</t>
  </si>
  <si>
    <t>Наименование</t>
  </si>
  <si>
    <t>Расчётная себестоимость руб/1литр</t>
  </si>
  <si>
    <t>Цена реализации,руб</t>
  </si>
  <si>
    <t>Прибыль в месяц на весь обьём, руб</t>
  </si>
  <si>
    <t xml:space="preserve">Оборудование + монтаж + обучение </t>
  </si>
  <si>
    <t>Затраты итого:</t>
  </si>
  <si>
    <t>Прибыль с 1 литра</t>
  </si>
  <si>
    <t xml:space="preserve">Срок окупаемости при себестоимости 1 литра </t>
  </si>
  <si>
    <t>Акциз, 1 литра/руб</t>
  </si>
  <si>
    <t>Срок окупаемости, мес.:</t>
  </si>
  <si>
    <t>Расчетная себестоимости, руб/1литр</t>
  </si>
  <si>
    <t xml:space="preserve">Стоимость на  </t>
  </si>
  <si>
    <t>Реализация, литров</t>
  </si>
  <si>
    <t xml:space="preserve">Прочие затраты </t>
  </si>
  <si>
    <t>Количество ЦКТ  шт.</t>
  </si>
  <si>
    <t xml:space="preserve">Рабочий Объем ЦКТ  литры </t>
  </si>
  <si>
    <t xml:space="preserve">Заполняемые поля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</si>
</sst>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43">
    <xf numFmtId="0" fontId="0" fillId="0" borderId="0" xfId="0"/>
    <xf numFmtId="0" fontId="0" fillId="7" borderId="0" xfId="0" applyFill="1" applyBorder="1" applyAlignment="1">
      <alignment wrapText="1"/>
    </xf>
    <xf numFmtId="0" fontId="0" fillId="7" borderId="0" xfId="0" applyFill="1" applyBorder="1"/>
    <xf numFmtId="0" fontId="2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 wrapText="1"/>
    </xf>
    <xf numFmtId="0" fontId="1" fillId="4" borderId="5" xfId="3" applyBorder="1"/>
    <xf numFmtId="0" fontId="0" fillId="0" borderId="6" xfId="0" applyBorder="1"/>
    <xf numFmtId="0" fontId="4" fillId="3" borderId="1" xfId="2" applyFont="1" applyBorder="1"/>
    <xf numFmtId="0" fontId="4" fillId="5" borderId="0" xfId="4" applyFont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164" fontId="4" fillId="4" borderId="1" xfId="3" applyNumberFormat="1" applyFont="1" applyBorder="1"/>
    <xf numFmtId="0" fontId="3" fillId="0" borderId="0" xfId="0" applyFont="1"/>
    <xf numFmtId="164" fontId="5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/>
    <xf numFmtId="0" fontId="5" fillId="0" borderId="1" xfId="0" applyFont="1" applyBorder="1" applyAlignment="1">
      <alignment horizontal="center"/>
    </xf>
    <xf numFmtId="0" fontId="3" fillId="7" borderId="0" xfId="0" applyFont="1" applyFill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4" fillId="6" borderId="1" xfId="5" applyFont="1" applyBorder="1" applyAlignment="1">
      <alignment wrapText="1"/>
    </xf>
    <xf numFmtId="0" fontId="7" fillId="2" borderId="1" xfId="1" applyFont="1" applyBorder="1"/>
    <xf numFmtId="0" fontId="7" fillId="2" borderId="1" xfId="1" applyFont="1" applyBorder="1" applyAlignment="1">
      <alignment horizontal="center" wrapText="1"/>
    </xf>
    <xf numFmtId="0" fontId="7" fillId="6" borderId="1" xfId="5" applyFont="1" applyBorder="1" applyAlignment="1">
      <alignment wrapText="1"/>
    </xf>
    <xf numFmtId="0" fontId="0" fillId="0" borderId="0" xfId="0" applyBorder="1"/>
    <xf numFmtId="0" fontId="0" fillId="0" borderId="11" xfId="0" applyBorder="1"/>
    <xf numFmtId="0" fontId="6" fillId="0" borderId="7" xfId="0" applyFont="1" applyBorder="1"/>
    <xf numFmtId="0" fontId="6" fillId="0" borderId="9" xfId="0" applyFont="1" applyBorder="1"/>
    <xf numFmtId="0" fontId="8" fillId="4" borderId="8" xfId="3" applyFont="1" applyBorder="1" applyAlignment="1">
      <alignment horizontal="center"/>
    </xf>
    <xf numFmtId="0" fontId="8" fillId="4" borderId="10" xfId="3" applyFont="1" applyBorder="1" applyAlignment="1">
      <alignment horizontal="center"/>
    </xf>
    <xf numFmtId="0" fontId="4" fillId="4" borderId="1" xfId="3" applyFont="1" applyBorder="1"/>
    <xf numFmtId="0" fontId="3" fillId="7" borderId="0" xfId="0" applyFont="1" applyFill="1" applyBorder="1" applyAlignment="1">
      <alignment horizontal="right" vertical="center" wrapText="1"/>
    </xf>
    <xf numFmtId="0" fontId="3" fillId="7" borderId="2" xfId="0" applyFont="1" applyFill="1" applyBorder="1" applyAlignment="1">
      <alignment horizontal="right" vertical="center" wrapText="1"/>
    </xf>
    <xf numFmtId="0" fontId="0" fillId="7" borderId="0" xfId="0" applyFill="1" applyBorder="1" applyAlignment="1">
      <alignment horizontal="center" wrapText="1"/>
    </xf>
    <xf numFmtId="0" fontId="7" fillId="6" borderId="1" xfId="5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/>
    </xf>
    <xf numFmtId="164" fontId="0" fillId="7" borderId="0" xfId="0" applyNumberFormat="1" applyFill="1" applyBorder="1" applyAlignment="1">
      <alignment horizontal="right"/>
    </xf>
    <xf numFmtId="164" fontId="4" fillId="4" borderId="1" xfId="3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2" fillId="7" borderId="0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</cellXfs>
  <cellStyles count="6">
    <cellStyle name="60% - Акцент6" xfId="1" builtinId="52"/>
    <cellStyle name="Акцент1" xfId="2" builtinId="29"/>
    <cellStyle name="Акцент2" xfId="3" builtinId="33"/>
    <cellStyle name="Акцент3" xfId="4" builtinId="37"/>
    <cellStyle name="Акцент6" xfId="5" builtinId="4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428624</xdr:colOff>
      <xdr:row>8</xdr:row>
      <xdr:rowOff>0</xdr:rowOff>
    </xdr:from>
    <xdr:to>
      <xdr:col>11</xdr:col>
      <xdr:colOff>188733</xdr:colOff>
      <xdr:row>26</xdr:row>
      <xdr:rowOff>19050</xdr:rowOff>
    </xdr:to>
    <xdr:pic>
      <xdr:nvPicPr>
        <xdr:cNvPr id="2" name="Объект 3"/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4" y="2619375"/>
          <a:ext cx="7342009" cy="491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3" sqref="E3"/>
    </sheetView>
  </sheetViews>
  <sheetFormatPr defaultRowHeight="15" x14ac:dyDescent="0.25"/>
  <cols>
    <col min="1" max="1" width="43.5703125" customWidth="1"/>
    <col min="2" max="2" width="13.5703125" customWidth="1"/>
    <col min="3" max="3" width="12" customWidth="1"/>
    <col min="5" max="5" width="24.28515625" customWidth="1"/>
    <col min="6" max="6" width="6.42578125" customWidth="1"/>
    <col min="7" max="7" width="42.28515625" customWidth="1"/>
    <col min="9" max="9" width="30.85546875" customWidth="1"/>
    <col min="10" max="10" width="15.85546875" customWidth="1"/>
  </cols>
  <sheetData>
    <row r="1" spans="1:10" ht="19.5" thickBot="1" x14ac:dyDescent="0.35">
      <c r="A1" s="13"/>
      <c r="B1" s="13"/>
      <c r="C1" s="13"/>
      <c r="D1" s="13"/>
      <c r="E1" s="19" t="s">
        <v>20</v>
      </c>
    </row>
    <row r="2" spans="1:10" ht="34.5" customHeight="1" x14ac:dyDescent="0.3">
      <c r="A2" s="20" t="s">
        <v>9</v>
      </c>
      <c r="B2" s="21" t="s">
        <v>7</v>
      </c>
      <c r="C2" s="7">
        <f>SUM(J3*J2*1.5)</f>
        <v>15000</v>
      </c>
      <c r="D2" s="19" t="s">
        <v>8</v>
      </c>
      <c r="E2" s="8">
        <f>SUM(C2)</f>
        <v>15000</v>
      </c>
      <c r="I2" s="25" t="s">
        <v>23</v>
      </c>
      <c r="J2" s="27">
        <v>5</v>
      </c>
    </row>
    <row r="3" spans="1:10" ht="19.5" thickBot="1" x14ac:dyDescent="0.35">
      <c r="A3" s="9" t="s">
        <v>0</v>
      </c>
      <c r="B3" s="9">
        <v>0.2</v>
      </c>
      <c r="C3" s="9">
        <f>B3*C2</f>
        <v>3000</v>
      </c>
      <c r="D3" s="29">
        <v>46</v>
      </c>
      <c r="E3" s="10">
        <f t="shared" ref="E3:E8" si="0">C3*D3</f>
        <v>138000</v>
      </c>
      <c r="I3" s="26" t="s">
        <v>24</v>
      </c>
      <c r="J3" s="28">
        <v>2000</v>
      </c>
    </row>
    <row r="4" spans="1:10" ht="18.75" x14ac:dyDescent="0.3">
      <c r="A4" s="9" t="s">
        <v>1</v>
      </c>
      <c r="B4" s="9">
        <v>5.0000000000000001E-4</v>
      </c>
      <c r="C4" s="9">
        <f>B4*C2</f>
        <v>7.5</v>
      </c>
      <c r="D4" s="29">
        <v>1000</v>
      </c>
      <c r="E4" s="10">
        <f t="shared" si="0"/>
        <v>7500</v>
      </c>
    </row>
    <row r="5" spans="1:10" ht="19.5" thickBot="1" x14ac:dyDescent="0.35">
      <c r="A5" s="9" t="s">
        <v>2</v>
      </c>
      <c r="B5" s="9">
        <v>7.0000000000000007E-5</v>
      </c>
      <c r="C5" s="9">
        <f>B5*C2</f>
        <v>1.05</v>
      </c>
      <c r="D5" s="29">
        <v>12600</v>
      </c>
      <c r="E5" s="10">
        <f t="shared" si="0"/>
        <v>13230</v>
      </c>
    </row>
    <row r="6" spans="1:10" ht="57" thickBot="1" x14ac:dyDescent="0.35">
      <c r="A6" s="11" t="s">
        <v>3</v>
      </c>
      <c r="B6" s="9">
        <v>5.8999999999999999E-3</v>
      </c>
      <c r="C6" s="9">
        <f>B6*C2</f>
        <v>88.5</v>
      </c>
      <c r="D6" s="29">
        <v>75</v>
      </c>
      <c r="E6" s="10">
        <f t="shared" si="0"/>
        <v>6637.5</v>
      </c>
      <c r="G6" s="5"/>
      <c r="H6" s="24"/>
      <c r="I6" s="6" t="s">
        <v>25</v>
      </c>
    </row>
    <row r="7" spans="1:10" ht="18.75" x14ac:dyDescent="0.3">
      <c r="A7" s="9" t="s">
        <v>4</v>
      </c>
      <c r="B7" s="9">
        <v>2</v>
      </c>
      <c r="C7" s="9">
        <f>B7*C2/1000</f>
        <v>30</v>
      </c>
      <c r="D7" s="29">
        <v>48.82</v>
      </c>
      <c r="E7" s="10">
        <f t="shared" si="0"/>
        <v>1464.6</v>
      </c>
    </row>
    <row r="8" spans="1:10" ht="18.75" x14ac:dyDescent="0.3">
      <c r="A8" s="9" t="s">
        <v>6</v>
      </c>
      <c r="B8" s="9">
        <v>0.18</v>
      </c>
      <c r="C8" s="9">
        <f>B8*C2</f>
        <v>2700</v>
      </c>
      <c r="D8" s="29">
        <v>4.8499999999999996</v>
      </c>
      <c r="E8" s="10">
        <f t="shared" si="0"/>
        <v>13094.999999999998</v>
      </c>
      <c r="G8" s="23"/>
      <c r="H8" s="23"/>
      <c r="I8" s="23"/>
    </row>
    <row r="9" spans="1:10" ht="18.75" x14ac:dyDescent="0.3">
      <c r="A9" s="9" t="s">
        <v>5</v>
      </c>
      <c r="B9" s="9"/>
      <c r="C9" s="9"/>
      <c r="D9" s="9"/>
      <c r="E9" s="12">
        <v>40000</v>
      </c>
      <c r="G9" s="23"/>
      <c r="H9" s="23"/>
      <c r="I9" s="23"/>
    </row>
    <row r="10" spans="1:10" ht="18.75" x14ac:dyDescent="0.3">
      <c r="A10" s="13"/>
      <c r="B10" s="13"/>
      <c r="C10" s="13"/>
      <c r="D10" s="13"/>
      <c r="E10" s="10">
        <f>SUM(E3:E9)</f>
        <v>219927.1</v>
      </c>
      <c r="G10" s="2"/>
      <c r="H10" s="2"/>
      <c r="I10" s="2"/>
    </row>
    <row r="11" spans="1:10" ht="30" customHeight="1" x14ac:dyDescent="0.25">
      <c r="A11" s="30" t="s">
        <v>19</v>
      </c>
      <c r="B11" s="30"/>
      <c r="C11" s="30"/>
      <c r="D11" s="31"/>
      <c r="E11" s="14">
        <f>E10/C2</f>
        <v>14.661806666666667</v>
      </c>
      <c r="G11" s="1"/>
      <c r="H11" s="32"/>
      <c r="I11" s="32"/>
    </row>
    <row r="12" spans="1:10" ht="21" customHeight="1" x14ac:dyDescent="0.25">
      <c r="A12" s="17"/>
      <c r="B12" s="17"/>
      <c r="C12" s="17"/>
      <c r="D12" s="17"/>
      <c r="E12" s="18"/>
      <c r="G12" s="1"/>
      <c r="H12" s="4"/>
      <c r="I12" s="4"/>
    </row>
    <row r="13" spans="1:10" ht="57" customHeight="1" x14ac:dyDescent="0.3">
      <c r="A13" s="22" t="s">
        <v>16</v>
      </c>
      <c r="B13" s="33" t="s">
        <v>21</v>
      </c>
      <c r="C13" s="33"/>
      <c r="D13" s="13"/>
      <c r="E13" s="15"/>
      <c r="G13" s="1"/>
      <c r="H13" s="32"/>
      <c r="I13" s="32"/>
    </row>
    <row r="14" spans="1:10" ht="18.75" x14ac:dyDescent="0.3">
      <c r="A14" s="9" t="s">
        <v>10</v>
      </c>
      <c r="B14" s="34">
        <f>E11</f>
        <v>14.661806666666667</v>
      </c>
      <c r="C14" s="34"/>
      <c r="D14" s="13"/>
      <c r="E14" s="13"/>
      <c r="G14" s="2"/>
      <c r="H14" s="35"/>
      <c r="I14" s="35"/>
    </row>
    <row r="15" spans="1:10" ht="18.75" x14ac:dyDescent="0.3">
      <c r="A15" s="9" t="s">
        <v>17</v>
      </c>
      <c r="B15" s="34">
        <v>20</v>
      </c>
      <c r="C15" s="34"/>
      <c r="D15" s="13"/>
      <c r="E15" s="13"/>
      <c r="G15" s="2"/>
      <c r="H15" s="35"/>
      <c r="I15" s="35"/>
    </row>
    <row r="16" spans="1:10" ht="18.75" x14ac:dyDescent="0.3">
      <c r="A16" s="9" t="s">
        <v>11</v>
      </c>
      <c r="B16" s="36">
        <v>90</v>
      </c>
      <c r="C16" s="36"/>
      <c r="D16" s="13"/>
      <c r="E16" s="13"/>
      <c r="G16" s="2"/>
      <c r="H16" s="35"/>
      <c r="I16" s="35"/>
    </row>
    <row r="17" spans="1:9" ht="18.75" x14ac:dyDescent="0.3">
      <c r="A17" s="9" t="s">
        <v>15</v>
      </c>
      <c r="B17" s="34">
        <f>B16-B15-B14</f>
        <v>55.338193333333336</v>
      </c>
      <c r="C17" s="34"/>
      <c r="D17" s="13"/>
      <c r="E17" s="13"/>
      <c r="G17" s="2"/>
      <c r="H17" s="35"/>
      <c r="I17" s="35"/>
    </row>
    <row r="18" spans="1:9" ht="18.75" x14ac:dyDescent="0.3">
      <c r="A18" s="9" t="s">
        <v>12</v>
      </c>
      <c r="B18" s="37">
        <f>B17*C2</f>
        <v>830072.9</v>
      </c>
      <c r="C18" s="37"/>
      <c r="D18" s="13"/>
      <c r="E18" s="13"/>
      <c r="G18" s="2"/>
      <c r="H18" s="38"/>
      <c r="I18" s="38"/>
    </row>
    <row r="19" spans="1:9" ht="18.75" x14ac:dyDescent="0.3">
      <c r="A19" s="16"/>
      <c r="B19" s="34"/>
      <c r="C19" s="34"/>
      <c r="D19" s="13"/>
      <c r="E19" s="13"/>
      <c r="G19" s="3"/>
      <c r="H19" s="35"/>
      <c r="I19" s="35"/>
    </row>
    <row r="20" spans="1:9" ht="18.75" x14ac:dyDescent="0.3">
      <c r="A20" s="9" t="s">
        <v>13</v>
      </c>
      <c r="B20" s="34">
        <v>8000000</v>
      </c>
      <c r="C20" s="34"/>
      <c r="D20" s="13"/>
      <c r="E20" s="13"/>
      <c r="G20" s="2"/>
      <c r="H20" s="35"/>
      <c r="I20" s="35"/>
    </row>
    <row r="21" spans="1:9" ht="18.75" x14ac:dyDescent="0.3">
      <c r="A21" s="9" t="s">
        <v>22</v>
      </c>
      <c r="B21" s="36"/>
      <c r="C21" s="36"/>
      <c r="D21" s="13"/>
      <c r="E21" s="13"/>
      <c r="G21" s="2"/>
      <c r="H21" s="35"/>
      <c r="I21" s="35"/>
    </row>
    <row r="22" spans="1:9" ht="18.75" x14ac:dyDescent="0.3">
      <c r="A22" s="9"/>
      <c r="B22" s="34"/>
      <c r="C22" s="34"/>
      <c r="D22" s="13"/>
      <c r="E22" s="13"/>
      <c r="G22" s="2"/>
      <c r="H22" s="35"/>
      <c r="I22" s="35"/>
    </row>
    <row r="23" spans="1:9" ht="18.75" x14ac:dyDescent="0.3">
      <c r="A23" s="9"/>
      <c r="B23" s="41"/>
      <c r="C23" s="42"/>
      <c r="D23" s="13"/>
      <c r="E23" s="13"/>
      <c r="G23" s="2"/>
      <c r="H23" s="35"/>
      <c r="I23" s="35"/>
    </row>
    <row r="24" spans="1:9" ht="18.75" x14ac:dyDescent="0.3">
      <c r="A24" s="9" t="s">
        <v>14</v>
      </c>
      <c r="B24" s="34">
        <f>SUM(B20:C22)</f>
        <v>8000000</v>
      </c>
      <c r="C24" s="34"/>
      <c r="D24" s="13"/>
      <c r="E24" s="13"/>
      <c r="G24" s="2"/>
      <c r="H24" s="35"/>
      <c r="I24" s="35"/>
    </row>
    <row r="25" spans="1:9" ht="18.75" x14ac:dyDescent="0.3">
      <c r="A25" s="9" t="s">
        <v>18</v>
      </c>
      <c r="B25" s="39">
        <f>B24/B18</f>
        <v>9.6377077242251854</v>
      </c>
      <c r="C25" s="39"/>
      <c r="D25" s="13"/>
      <c r="E25" s="13"/>
      <c r="G25" s="2"/>
      <c r="H25" s="40"/>
      <c r="I25" s="40"/>
    </row>
    <row r="26" spans="1:9" x14ac:dyDescent="0.25">
      <c r="G26" s="23"/>
      <c r="H26" s="23"/>
      <c r="I26" s="23"/>
    </row>
  </sheetData>
  <mergeCells count="28">
    <mergeCell ref="B24:C24"/>
    <mergeCell ref="H24:I24"/>
    <mergeCell ref="B25:C25"/>
    <mergeCell ref="H25:I25"/>
    <mergeCell ref="B21:C21"/>
    <mergeCell ref="H21:I21"/>
    <mergeCell ref="B22:C22"/>
    <mergeCell ref="H22:I22"/>
    <mergeCell ref="B23:C23"/>
    <mergeCell ref="H23:I23"/>
    <mergeCell ref="B18:C18"/>
    <mergeCell ref="H18:I18"/>
    <mergeCell ref="B19:C19"/>
    <mergeCell ref="H19:I19"/>
    <mergeCell ref="B20:C20"/>
    <mergeCell ref="H20:I20"/>
    <mergeCell ref="B15:C15"/>
    <mergeCell ref="H15:I15"/>
    <mergeCell ref="B16:C16"/>
    <mergeCell ref="H16:I16"/>
    <mergeCell ref="B17:C17"/>
    <mergeCell ref="H17:I17"/>
    <mergeCell ref="A11:D11"/>
    <mergeCell ref="H11:I11"/>
    <mergeCell ref="B13:C13"/>
    <mergeCell ref="H13:I13"/>
    <mergeCell ref="B14:C14"/>
    <mergeCell ref="H14:I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40500</vt:lpstr>
    </vt:vector>
  </TitlesOfParts>
  <Company>DNA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Пользователь Windows</cp:lastModifiedBy>
  <cp:lastPrinted>2017-04-19T04:54:58Z</cp:lastPrinted>
  <dcterms:created xsi:type="dcterms:W3CDTF">2016-05-10T01:42:49Z</dcterms:created>
  <dcterms:modified xsi:type="dcterms:W3CDTF">2017-05-05T08:24:50Z</dcterms:modified>
</cp:coreProperties>
</file>